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.sharepoint.com/sites/20190844/RNB en Piek/"/>
    </mc:Choice>
  </mc:AlternateContent>
  <xr:revisionPtr revIDLastSave="0" documentId="8_{95A9A60A-36C3-402B-BC58-4919012CDB47}" xr6:coauthVersionLast="47" xr6:coauthVersionMax="47" xr10:uidLastSave="{00000000-0000-0000-0000-000000000000}"/>
  <bookViews>
    <workbookView xWindow="-120" yWindow="-120" windowWidth="27645" windowHeight="18240" activeTab="1" xr2:uid="{00000000-000D-0000-FFFF-FFFF00000000}"/>
  </bookViews>
  <sheets>
    <sheet name="Instruction summary" sheetId="3" r:id="rId1"/>
    <sheet name="Profile Customer" sheetId="1" r:id="rId2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B16" i="1" s="1"/>
  <c r="K3" i="1"/>
  <c r="E16" i="1" l="1"/>
  <c r="E27" i="1"/>
  <c r="E17" i="1"/>
  <c r="F27" i="1"/>
  <c r="F17" i="1"/>
  <c r="F16" i="1"/>
  <c r="C17" i="1"/>
  <c r="C24" i="1"/>
  <c r="C20" i="1"/>
  <c r="C27" i="1"/>
  <c r="C23" i="1"/>
  <c r="C19" i="1"/>
  <c r="C26" i="1"/>
  <c r="C22" i="1"/>
  <c r="C18" i="1"/>
  <c r="C25" i="1"/>
  <c r="C21" i="1"/>
  <c r="D17" i="1"/>
  <c r="D27" i="1"/>
  <c r="C16" i="1"/>
  <c r="D16" i="1"/>
  <c r="B27" i="1"/>
  <c r="B26" i="1"/>
  <c r="B23" i="1"/>
  <c r="B21" i="1"/>
  <c r="G21" i="1" s="1"/>
  <c r="B19" i="1"/>
  <c r="B20" i="1"/>
  <c r="B17" i="1"/>
  <c r="B22" i="1"/>
  <c r="B18" i="1"/>
  <c r="B25" i="1"/>
  <c r="B24" i="1"/>
  <c r="G22" i="1" l="1"/>
  <c r="G18" i="1"/>
  <c r="G25" i="1"/>
  <c r="G23" i="1"/>
  <c r="G24" i="1"/>
  <c r="G19" i="1"/>
  <c r="F28" i="1"/>
  <c r="G17" i="1"/>
  <c r="G20" i="1"/>
  <c r="G26" i="1"/>
  <c r="G16" i="1"/>
  <c r="G27" i="1"/>
  <c r="D28" i="1"/>
  <c r="C28" i="1"/>
  <c r="E28" i="1"/>
  <c r="B28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  <author>Nieuwold A.H. (Alie)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connections for each category. Determined on a yearly basis and published on the website</t>
        </r>
      </text>
    </comment>
    <comment ref="B8" authorId="1" shapeId="0" xr:uid="{A8124E0F-D790-44CD-A392-34B3BAFA135C}">
      <text>
        <r>
          <rPr>
            <sz val="9"/>
            <color indexed="81"/>
            <rFont val="Tahoma"/>
            <family val="2"/>
          </rPr>
          <t>Your own total annual volume of the connection(s) can be filled in here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<sst xmlns="http://schemas.openxmlformats.org/spreadsheetml/2006/main" count="56" uniqueCount="53">
  <si>
    <t>Explanation of the calculations for peak capacity invoices</t>
  </si>
  <si>
    <t>In this example a customer can calculate the expected costs for the peak supply in the LDC grid</t>
  </si>
  <si>
    <t>In the example a couple of parameters have to be filled in:</t>
  </si>
  <si>
    <t>- In Cell C3 and C4 the total annual volume per category for the whole LDC can be filled in. This changes every month and will be shown on the invoice attachment.</t>
  </si>
  <si>
    <t>- In Cell B8 and B9 the total annual volume of the connection(s) can be filled in</t>
  </si>
  <si>
    <t>In Cell D8 and D9 you can see the total allocated capacity</t>
  </si>
  <si>
    <t xml:space="preserve">The monthly tariffs for peak production can be found in cells J3 </t>
  </si>
  <si>
    <t>The relevant monthly entry and exit tariffs can be found in cells I5 to K5 and I6 to K6</t>
  </si>
  <si>
    <t xml:space="preserve">In the part of the page called "Monthly Invoices" you can find the estimated invoice amounts per service. </t>
  </si>
  <si>
    <t>For the months January, February and December of each year the invoice will contain amounts for Exit and Production</t>
  </si>
  <si>
    <t xml:space="preserve">For the other months only Production will be invoiced </t>
  </si>
  <si>
    <t xml:space="preserve">Totals for the LDC network </t>
  </si>
  <si>
    <t xml:space="preserve">Tariffs </t>
  </si>
  <si>
    <t xml:space="preserve">Category </t>
  </si>
  <si>
    <t>Peak Capacity kWh</t>
  </si>
  <si>
    <t>Year</t>
  </si>
  <si>
    <t>Month</t>
  </si>
  <si>
    <t>G1A</t>
  </si>
  <si>
    <t>Production</t>
  </si>
  <si>
    <t>G2A</t>
  </si>
  <si>
    <t>Reserve prices (all-in)</t>
  </si>
  <si>
    <t>January</t>
  </si>
  <si>
    <t>February</t>
  </si>
  <si>
    <t>December</t>
  </si>
  <si>
    <t>Entry peak</t>
  </si>
  <si>
    <t xml:space="preserve">Exit peak </t>
  </si>
  <si>
    <t>Category</t>
  </si>
  <si>
    <t xml:space="preserve">Allocated Peak Capacity </t>
  </si>
  <si>
    <t>Monthly invoices</t>
  </si>
  <si>
    <t xml:space="preserve">For January, February and December Exit costs will be invoiced </t>
  </si>
  <si>
    <t xml:space="preserve">Production costs will be invoiced every month of the year </t>
  </si>
  <si>
    <t>Production G1A</t>
  </si>
  <si>
    <t>Production G2A</t>
  </si>
  <si>
    <t xml:space="preserve">Entry </t>
  </si>
  <si>
    <t>Exit  G1A</t>
  </si>
  <si>
    <t>Exit G2A</t>
  </si>
  <si>
    <t>Total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</si>
  <si>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</si>
  <si>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</si>
  <si>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</si>
  <si>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</si>
  <si>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</si>
  <si>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</si>
  <si>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</si>
  <si>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</si>
  <si>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</si>
  <si>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</si>
  <si>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</si>
  <si>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</si>
  <si>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</si>
  <si>
    <t>SJV connections</t>
  </si>
  <si>
    <t>Percentage of Total SJV</t>
  </si>
  <si>
    <t>Total Standard Annual Usage (SJV)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</si>
</sst>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5" formatCode="#,##0.000"/>
    <numFmt numFmtId="176" formatCode="0.00000000"/>
  </numFmts>
  <fonts count="7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  <font>
      <sz val="8"/>
      <color theme="1"/>
      <name val="Verdana"/>
      <family val="2"/>
    </font>
  </fonts>
  <fills count="8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2155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7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3" fillId="2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4" fillId="30" borderId="0" applyNumberFormat="0" applyBorder="0" applyAlignment="0" applyProtection="0"/>
    <xf numFmtId="0" fontId="14" fillId="38" borderId="0" applyNumberFormat="0" applyBorder="0" applyAlignment="0" applyProtection="0"/>
    <xf numFmtId="0" fontId="15" fillId="31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" borderId="0" applyNumberFormat="0" applyBorder="0" applyAlignment="0" applyProtection="0"/>
    <xf numFmtId="0" fontId="13" fillId="48" borderId="0" applyNumberFormat="0" applyBorder="0" applyAlignment="0" applyProtection="0"/>
    <xf numFmtId="0" fontId="16" fillId="18" borderId="13" applyNumberForma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0" fillId="18" borderId="14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2" fillId="39" borderId="15" applyNumberFormat="0" applyAlignment="0" applyProtection="0"/>
    <xf numFmtId="0" fontId="22" fillId="39" borderId="15" applyNumberFormat="0" applyAlignment="0" applyProtection="0"/>
    <xf numFmtId="0" fontId="22" fillId="50" borderId="15" applyNumberFormat="0" applyAlignment="0" applyProtection="0"/>
    <xf numFmtId="0" fontId="22" fillId="50" borderId="15" applyNumberFormat="0" applyAlignment="0" applyProtection="0"/>
    <xf numFmtId="0" fontId="23" fillId="9" borderId="14" applyNumberFormat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9" borderId="14" applyNumberFormat="0" applyAlignment="0" applyProtection="0"/>
    <xf numFmtId="0" fontId="42" fillId="9" borderId="14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0" fontId="42" fillId="9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44" fillId="54" borderId="0" applyNumberFormat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0" fontId="45" fillId="49" borderId="13" applyNumberFormat="0" applyAlignment="0" applyProtection="0"/>
    <xf numFmtId="172" fontId="3" fillId="56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0" fontId="49" fillId="54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0" fontId="49" fillId="57" borderId="26" applyNumberFormat="0" applyProtection="0">
      <alignment horizontal="left" vertical="top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2" fillId="60" borderId="13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2" fillId="62" borderId="13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50" fillId="71" borderId="13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2" fillId="72" borderId="28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51" fillId="73" borderId="0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0" fontId="3" fillId="74" borderId="13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2" fillId="72" borderId="13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6" borderId="13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3" fillId="76" borderId="13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10" fillId="21" borderId="26" applyNumberFormat="0" applyProtection="0">
      <alignment horizontal="left" vertical="top" indent="1"/>
    </xf>
    <xf numFmtId="0" fontId="3" fillId="76" borderId="13" applyNumberFormat="0" applyProtection="0">
      <alignment horizontal="left" vertical="center" indent="1"/>
    </xf>
    <xf numFmtId="0" fontId="10" fillId="77" borderId="26" applyNumberFormat="0" applyProtection="0">
      <alignment horizontal="left" vertical="top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3" fillId="79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9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10" fillId="14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10" fillId="10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10" fillId="79" borderId="26" applyNumberFormat="0" applyProtection="0">
      <alignment horizontal="left" vertical="top" indent="1"/>
    </xf>
    <xf numFmtId="0" fontId="10" fillId="81" borderId="29" applyNumberFormat="0">
      <protection locked="0"/>
    </xf>
    <xf numFmtId="0" fontId="10" fillId="75" borderId="29" applyNumberFormat="0">
      <protection locked="0"/>
    </xf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21" borderId="30" applyBorder="0"/>
    <xf numFmtId="0" fontId="32" fillId="77" borderId="30" applyBorder="0"/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52" fillId="55" borderId="26" applyNumberFormat="0" applyProtection="0">
      <alignment vertical="center"/>
    </xf>
    <xf numFmtId="4" fontId="2" fillId="57" borderId="13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10" fillId="55" borderId="12" applyNumberFormat="0" applyProtection="0">
      <alignment vertical="center"/>
    </xf>
    <xf numFmtId="4" fontId="47" fillId="57" borderId="13" applyNumberFormat="0" applyProtection="0">
      <alignment vertical="center"/>
    </xf>
    <xf numFmtId="4" fontId="48" fillId="57" borderId="12" applyNumberFormat="0" applyProtection="0">
      <alignment vertical="center"/>
    </xf>
    <xf numFmtId="4" fontId="48" fillId="57" borderId="12" applyNumberFormat="0" applyProtection="0">
      <alignment vertical="center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52" fillId="18" borderId="26" applyNumberFormat="0" applyProtection="0">
      <alignment horizontal="left" vertical="center" indent="1"/>
    </xf>
    <xf numFmtId="4" fontId="2" fillId="57" borderId="13" applyNumberFormat="0" applyProtection="0">
      <alignment horizontal="left" vertical="center" indent="1"/>
    </xf>
    <xf numFmtId="4" fontId="52" fillId="77" borderId="26" applyNumberFormat="0" applyProtection="0">
      <alignment horizontal="left" vertical="center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0" fontId="52" fillId="55" borderId="26" applyNumberFormat="0" applyProtection="0">
      <alignment horizontal="left" vertical="top" indent="1"/>
    </xf>
    <xf numFmtId="4" fontId="2" fillId="57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2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7" fillId="72" borderId="13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0" fontId="3" fillId="74" borderId="13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52" fillId="11" borderId="26" applyNumberFormat="0" applyProtection="0">
      <alignment horizontal="left" vertical="top" indent="1"/>
    </xf>
    <xf numFmtId="0" fontId="3" fillId="74" borderId="13" applyNumberFormat="0" applyProtection="0">
      <alignment horizontal="left" vertical="center" indent="1"/>
    </xf>
    <xf numFmtId="0" fontId="52" fillId="59" borderId="0" applyNumberFormat="0" applyProtection="0">
      <alignment horizontal="left" vertical="top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0" fontId="54" fillId="0" borderId="0"/>
    <xf numFmtId="4" fontId="53" fillId="84" borderId="27" applyNumberFormat="0" applyProtection="0">
      <alignment horizontal="left" vertical="center" indent="1"/>
    </xf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0" fontId="10" fillId="85" borderId="12"/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6" fillId="72" borderId="13" applyNumberFormat="0" applyProtection="0">
      <alignment horizontal="right" vertical="center"/>
    </xf>
    <xf numFmtId="0" fontId="57" fillId="5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6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6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45" fillId="18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0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3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21" fillId="49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0" fontId="43" fillId="43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10" fillId="42" borderId="11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3" fillId="55" borderId="8" applyNumberFormat="0" applyFont="0" applyAlignment="0" applyProtection="0"/>
    <xf numFmtId="0" fontId="12" fillId="55" borderId="8" applyNumberFormat="0" applyFont="0" applyAlignment="0" applyProtection="0"/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7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10" fillId="54" borderId="11" applyNumberFormat="0" applyProtection="0">
      <alignment vertical="center"/>
    </xf>
    <xf numFmtId="4" fontId="48" fillId="58" borderId="11" applyNumberFormat="0" applyProtection="0">
      <alignment vertical="center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7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Border="0" applyProtection="0">
      <alignment horizontal="left" vertical="center" indent="1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5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61" borderId="11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47" borderId="27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24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9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16" borderId="11" applyNumberFormat="0" applyProtection="0">
      <alignment horizontal="right" vertical="center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10" fillId="70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3" fillId="21" borderId="27" applyNumberFormat="0" applyProtection="0">
      <alignment horizontal="left" vertical="center" indent="1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1" borderId="11" applyNumberFormat="0" applyProtection="0">
      <alignment horizontal="right" vertical="center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10" borderId="27" applyNumberFormat="0" applyProtection="0">
      <alignment horizontal="left" vertical="center" indent="1"/>
    </xf>
    <xf numFmtId="4" fontId="10" fillId="75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18" borderId="11" applyNumberFormat="0" applyProtection="0">
      <alignment horizontal="left" vertical="center" indent="1"/>
    </xf>
    <xf numFmtId="0" fontId="10" fillId="77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4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0" fontId="10" fillId="10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10" fillId="81" borderId="11" applyNumberFormat="0" applyProtection="0">
      <alignment horizontal="right" vertical="center"/>
    </xf>
    <xf numFmtId="4" fontId="48" fillId="82" borderId="11" applyNumberFormat="0" applyProtection="0">
      <alignment horizontal="right" vertical="center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3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3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4" fontId="55" fillId="81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166" fontId="1" fillId="0" borderId="0" xfId="0" applyNumberFormat="1" applyFont="1"/>
    <xf numFmtId="0" fontId="6" fillId="0" borderId="0" xfId="0" applyFont="1"/>
    <xf numFmtId="174" fontId="0" fillId="0" borderId="0" xfId="0" applyNumberFormat="1"/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top" wrapText="1"/>
    </xf>
    <xf numFmtId="164" fontId="0" fillId="0" borderId="39" xfId="0" applyNumberFormat="1" applyBorder="1"/>
    <xf numFmtId="164" fontId="0" fillId="0" borderId="40" xfId="0" applyNumberFormat="1" applyBorder="1"/>
    <xf numFmtId="3" fontId="0" fillId="2" borderId="39" xfId="0" applyNumberFormat="1" applyFill="1" applyBorder="1"/>
    <xf numFmtId="3" fontId="0" fillId="2" borderId="40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6" fontId="0" fillId="0" borderId="0" xfId="0" applyNumberFormat="1"/>
    <xf numFmtId="175" fontId="0" fillId="0" borderId="5" xfId="0" applyNumberFormat="1" applyBorder="1"/>
    <xf numFmtId="175" fontId="0" fillId="0" borderId="7" xfId="0" applyNumberFormat="1" applyBorder="1"/>
    <xf numFmtId="4" fontId="0" fillId="0" borderId="0" xfId="0" applyNumberFormat="1"/>
    <xf numFmtId="10" fontId="0" fillId="0" borderId="0" xfId="2154" applyNumberFormat="1" applyFont="1"/>
    <xf numFmtId="3" fontId="0" fillId="87" borderId="5" xfId="0" applyNumberFormat="1" applyFill="1" applyBorder="1"/>
    <xf numFmtId="3" fontId="0" fillId="87" borderId="7" xfId="0" applyNumberFormat="1" applyFill="1" applyBorder="1"/>
    <xf numFmtId="176" fontId="0" fillId="0" borderId="0" xfId="0" applyNumberFormat="1"/>
    <xf numFmtId="176" fontId="1" fillId="0" borderId="0" xfId="0" applyNumberFormat="1" applyFont="1"/>
    <xf numFmtId="174" fontId="0" fillId="0" borderId="0" xfId="0" applyNumberFormat="1" applyAlignment="1">
      <alignment horizontal="right"/>
    </xf>
    <xf numFmtId="0" fontId="0" fillId="0" borderId="0" xfId="0" applyFill="1"/>
    <xf numFmtId="174" fontId="0" fillId="0" borderId="0" xfId="0" applyNumberFormat="1" applyFont="1" applyFill="1"/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76" fontId="70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Border="1"/>
    <xf numFmtId="0" fontId="1" fillId="0" borderId="38" xfId="0" applyFont="1" applyBorder="1" applyAlignment="1">
      <alignment horizontal="right" vertical="top"/>
    </xf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166" fontId="0" fillId="0" borderId="9" xfId="0" applyNumberForma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0" fillId="0" borderId="41" xfId="0" applyNumberFormat="1" applyFill="1" applyBorder="1" applyAlignment="1">
      <alignment horizontal="right"/>
    </xf>
    <xf numFmtId="166" fontId="1" fillId="0" borderId="42" xfId="0" applyNumberFormat="1" applyFont="1" applyFill="1" applyBorder="1" applyAlignment="1">
      <alignment horizontal="right"/>
    </xf>
    <xf numFmtId="0" fontId="1" fillId="0" borderId="32" xfId="0" applyFont="1" applyFill="1" applyBorder="1"/>
    <xf numFmtId="0" fontId="0" fillId="0" borderId="43" xfId="0" applyFill="1" applyBorder="1"/>
    <xf numFmtId="0" fontId="0" fillId="0" borderId="44" xfId="0" applyFill="1" applyBorder="1"/>
    <xf numFmtId="0" fontId="1" fillId="0" borderId="35" xfId="0" applyFont="1" applyFill="1" applyBorder="1" applyAlignment="1">
      <alignment horizontal="right"/>
    </xf>
    <xf numFmtId="166" fontId="0" fillId="0" borderId="45" xfId="0" applyNumberFormat="1" applyFill="1" applyBorder="1" applyAlignment="1">
      <alignment horizontal="right"/>
    </xf>
    <xf numFmtId="166" fontId="0" fillId="0" borderId="46" xfId="0" applyNumberFormat="1" applyFill="1" applyBorder="1" applyAlignment="1">
      <alignment horizontal="right"/>
    </xf>
  </cellXfs>
  <cellStyles count="2155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mma" xfId="2153" xr:uid="{C2E6951E-344B-4E11-AA17-0296715734E4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" xfId="2154" builtinId="5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5" tint="-0.249977111117893"/>
  </sheetPr>
  <dimension ref="A1:A14"/>
  <sheetViews>
    <sheetView workbookViewId="0">
      <selection activeCell="A6" sqref="A6"/>
    </sheetView>
  </sheetViews>
  <sheetFormatPr defaultRowHeight="15"/>
  <cols>
    <col min="1" max="1" width="119.140625" customWidth="1"/>
  </cols>
  <sheetData>
    <row r="1" spans="1:1">
      <c r="A1" s="4" t="s">
        <v>0</v>
      </c>
    </row>
    <row r="2" spans="1:1">
      <c r="A2" t="s">
        <v>1</v>
      </c>
    </row>
    <row r="3" spans="1:1">
      <c r="A3" t="s">
        <v>2</v>
      </c>
    </row>
    <row r="5" spans="1:1">
      <c r="A5" s="5" t="s">
        <v>3</v>
      </c>
    </row>
    <row r="6" spans="1:1">
      <c r="A6" s="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</sheetData>
  <pageMargins left="0.7" right="0.7" top="0.75" bottom="0.75" header="0.3" footer="0.3"/>
  <pageSetup paperSize="9" orientation="portrait" horizontalDpi="300" verticalDpi="300" r:id="rId1"/>
  <headerFooter>
    <oddFooter>&amp;C_x000D_&amp;1#&amp;"Calibri"&amp;10&amp;K000000 Intern/Internal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M32"/>
  <sheetViews>
    <sheetView tabSelected="1" zoomScaleNormal="100" workbookViewId="0">
      <selection activeCell="B37" sqref="B37"/>
    </sheetView>
  </sheetViews>
  <sheetFormatPr defaultRowHeight="15"/>
  <cols>
    <col min="1" max="1" width="26.28515625" customWidth="1"/>
    <col min="2" max="2" width="21.5703125" customWidth="1"/>
    <col min="3" max="3" width="28" customWidth="1"/>
    <col min="4" max="4" width="22.85546875" bestFit="1" customWidth="1"/>
    <col min="5" max="5" width="17.5703125" bestFit="1" customWidth="1"/>
    <col min="6" max="6" width="17.5703125" customWidth="1"/>
    <col min="7" max="7" width="17.140625" customWidth="1"/>
    <col min="8" max="9" width="20.5703125" bestFit="1" customWidth="1"/>
    <col min="10" max="11" width="13" bestFit="1" customWidth="1"/>
    <col min="12" max="12" width="12.7109375" bestFit="1" customWidth="1"/>
    <col min="13" max="13" width="12" bestFit="1" customWidth="1"/>
  </cols>
  <sheetData>
    <row r="1" spans="1:13" ht="16.5" thickBot="1">
      <c r="A1" s="4" t="s">
        <v>11</v>
      </c>
      <c r="I1" s="7" t="s">
        <v>12</v>
      </c>
    </row>
    <row r="2" spans="1:13">
      <c r="A2" s="9" t="s">
        <v>13</v>
      </c>
      <c r="B2" s="11"/>
      <c r="C2" s="41" t="s">
        <v>52</v>
      </c>
      <c r="D2" s="10" t="s">
        <v>14</v>
      </c>
      <c r="E2" s="28"/>
      <c r="G2" s="1"/>
      <c r="J2" s="19" t="s">
        <v>15</v>
      </c>
      <c r="K2" s="20" t="s">
        <v>16</v>
      </c>
    </row>
    <row r="3" spans="1:13">
      <c r="A3" s="2" t="s">
        <v>17</v>
      </c>
      <c r="B3" s="12"/>
      <c r="C3" s="17">
        <v>69268709628</v>
      </c>
      <c r="D3" s="29">
        <v>14856108</v>
      </c>
      <c r="E3" s="1"/>
      <c r="F3" s="27"/>
      <c r="G3" s="1"/>
      <c r="I3" s="34" t="s">
        <v>18</v>
      </c>
      <c r="J3" s="35">
        <v>1.67553712</v>
      </c>
      <c r="K3" s="35">
        <f>J3/12</f>
        <v>0.13962809333333334</v>
      </c>
      <c r="L3" s="36"/>
    </row>
    <row r="4" spans="1:13" ht="15.75" thickBot="1">
      <c r="A4" s="3" t="s">
        <v>19</v>
      </c>
      <c r="B4" s="13"/>
      <c r="C4" s="18">
        <v>12755727868</v>
      </c>
      <c r="D4" s="30">
        <v>2728892</v>
      </c>
      <c r="E4" s="1"/>
      <c r="F4" s="27"/>
      <c r="G4" s="1"/>
      <c r="I4" s="37" t="s">
        <v>20</v>
      </c>
      <c r="J4" s="38" t="s">
        <v>21</v>
      </c>
      <c r="K4" s="38" t="s">
        <v>22</v>
      </c>
      <c r="L4" s="38" t="s">
        <v>23</v>
      </c>
    </row>
    <row r="5" spans="1:13">
      <c r="C5" s="1"/>
      <c r="D5" s="1"/>
      <c r="E5" s="1"/>
      <c r="F5" s="27"/>
      <c r="G5" s="1"/>
      <c r="I5" s="34" t="s">
        <v>24</v>
      </c>
      <c r="J5" s="35">
        <v>0.38700792000000001</v>
      </c>
      <c r="K5" s="35">
        <v>0.31245983999999999</v>
      </c>
      <c r="L5" s="35">
        <v>0</v>
      </c>
    </row>
    <row r="6" spans="1:13" ht="15.75" thickBot="1">
      <c r="C6" s="1"/>
      <c r="D6" s="1"/>
      <c r="E6" s="1"/>
      <c r="G6" s="1"/>
      <c r="I6" s="34" t="s">
        <v>25</v>
      </c>
      <c r="J6" s="35">
        <v>0.71652713999999995</v>
      </c>
      <c r="K6" s="35">
        <v>0.57850484999999996</v>
      </c>
      <c r="L6" s="35">
        <v>0.59494731000000001</v>
      </c>
    </row>
    <row r="7" spans="1:13">
      <c r="A7" s="21" t="s">
        <v>26</v>
      </c>
      <c r="B7" s="14" t="s">
        <v>50</v>
      </c>
      <c r="C7" s="14" t="s">
        <v>51</v>
      </c>
      <c r="D7" s="10" t="s">
        <v>27</v>
      </c>
      <c r="E7" s="1"/>
      <c r="F7" s="1"/>
      <c r="J7" s="8"/>
      <c r="K7" s="8"/>
      <c r="L7" s="8"/>
    </row>
    <row r="8" spans="1:13">
      <c r="A8" s="22" t="s">
        <v>17</v>
      </c>
      <c r="B8" s="17">
        <v>1</v>
      </c>
      <c r="C8" s="15">
        <f>B8/C3</f>
        <v>1.4436532820813182E-11</v>
      </c>
      <c r="D8" s="25">
        <f>ROUND(C8*D3,3)</f>
        <v>0</v>
      </c>
      <c r="J8" s="8"/>
    </row>
    <row r="9" spans="1:13" ht="15.75" thickBot="1">
      <c r="A9" s="23" t="s">
        <v>19</v>
      </c>
      <c r="B9" s="18">
        <v>1</v>
      </c>
      <c r="C9" s="16">
        <f>B9/C4</f>
        <v>7.8396153504393649E-11</v>
      </c>
      <c r="D9" s="26">
        <f>ROUND(C9*D4,3)</f>
        <v>0</v>
      </c>
      <c r="J9" s="8"/>
    </row>
    <row r="10" spans="1:13">
      <c r="J10" s="8"/>
    </row>
    <row r="11" spans="1:13">
      <c r="I11" s="8"/>
      <c r="J11" s="33"/>
      <c r="K11" s="33"/>
      <c r="L11" s="8"/>
      <c r="M11" s="8"/>
    </row>
    <row r="12" spans="1:13" ht="15.75">
      <c r="A12" s="7" t="s">
        <v>28</v>
      </c>
      <c r="J12" s="31"/>
      <c r="K12" s="31"/>
      <c r="L12" s="8"/>
      <c r="M12" s="8"/>
    </row>
    <row r="13" spans="1:13">
      <c r="A13" t="s">
        <v>29</v>
      </c>
      <c r="J13" s="31"/>
      <c r="K13" s="31"/>
    </row>
    <row r="14" spans="1:13" ht="15.75" thickBot="1">
      <c r="A14" t="s">
        <v>30</v>
      </c>
      <c r="J14" s="32"/>
      <c r="K14" s="32"/>
    </row>
    <row r="15" spans="1:13">
      <c r="A15" s="48" t="s">
        <v>16</v>
      </c>
      <c r="B15" s="42" t="s">
        <v>31</v>
      </c>
      <c r="C15" s="42" t="s">
        <v>32</v>
      </c>
      <c r="D15" s="42" t="s">
        <v>33</v>
      </c>
      <c r="E15" s="42" t="s">
        <v>34</v>
      </c>
      <c r="F15" s="51" t="s">
        <v>35</v>
      </c>
      <c r="G15" s="43" t="s">
        <v>36</v>
      </c>
    </row>
    <row r="16" spans="1:13">
      <c r="A16" s="49" t="s">
        <v>37</v>
      </c>
      <c r="B16" s="44">
        <f>$K$3*$D$8</f>
        <v>0</v>
      </c>
      <c r="C16" s="44">
        <f>$K$3*$D$9</f>
        <v>0</v>
      </c>
      <c r="D16" s="44">
        <f>$J$5*($D$8+$D$9)</f>
        <v>0</v>
      </c>
      <c r="E16" s="44">
        <f>$J$6*$D$8</f>
        <v>0</v>
      </c>
      <c r="F16" s="52">
        <f>$J$6*$D$9</f>
        <v>0</v>
      </c>
      <c r="G16" s="45">
        <f>SUM(B16:F16)</f>
        <v>0</v>
      </c>
      <c r="I16" s="39"/>
      <c r="J16" s="39"/>
      <c r="K16" s="40"/>
    </row>
    <row r="17" spans="1:11">
      <c r="A17" s="49" t="s">
        <v>38</v>
      </c>
      <c r="B17" s="44">
        <f t="shared" ref="B17:B27" si="0">$K$3*$D$8</f>
        <v>0</v>
      </c>
      <c r="C17" s="44">
        <f t="shared" ref="C17:C27" si="1">$K$3*$D$9</f>
        <v>0</v>
      </c>
      <c r="D17" s="44">
        <f>$K$5*($D$8+$D$9)</f>
        <v>0</v>
      </c>
      <c r="E17" s="44">
        <f>$K$6*$D$8</f>
        <v>0</v>
      </c>
      <c r="F17" s="52">
        <f>$K$6*$D$9</f>
        <v>0</v>
      </c>
      <c r="G17" s="45">
        <f t="shared" ref="G17:G27" si="2">SUM(B17:F17)</f>
        <v>0</v>
      </c>
      <c r="I17" s="39"/>
      <c r="J17" s="39"/>
      <c r="K17" s="40"/>
    </row>
    <row r="18" spans="1:11">
      <c r="A18" s="49" t="s">
        <v>39</v>
      </c>
      <c r="B18" s="44">
        <f t="shared" si="0"/>
        <v>0</v>
      </c>
      <c r="C18" s="44">
        <f t="shared" si="1"/>
        <v>0</v>
      </c>
      <c r="D18" s="44"/>
      <c r="E18" s="44"/>
      <c r="F18" s="52"/>
      <c r="G18" s="45">
        <f t="shared" si="2"/>
        <v>0</v>
      </c>
    </row>
    <row r="19" spans="1:11">
      <c r="A19" s="49" t="s">
        <v>40</v>
      </c>
      <c r="B19" s="44">
        <f t="shared" si="0"/>
        <v>0</v>
      </c>
      <c r="C19" s="44">
        <f t="shared" si="1"/>
        <v>0</v>
      </c>
      <c r="D19" s="44"/>
      <c r="E19" s="44"/>
      <c r="F19" s="52"/>
      <c r="G19" s="45">
        <f t="shared" si="2"/>
        <v>0</v>
      </c>
    </row>
    <row r="20" spans="1:11">
      <c r="A20" s="49" t="s">
        <v>41</v>
      </c>
      <c r="B20" s="44">
        <f t="shared" si="0"/>
        <v>0</v>
      </c>
      <c r="C20" s="44">
        <f t="shared" si="1"/>
        <v>0</v>
      </c>
      <c r="D20" s="44"/>
      <c r="E20" s="44"/>
      <c r="F20" s="52"/>
      <c r="G20" s="45">
        <f t="shared" si="2"/>
        <v>0</v>
      </c>
    </row>
    <row r="21" spans="1:11">
      <c r="A21" s="49" t="s">
        <v>42</v>
      </c>
      <c r="B21" s="44">
        <f t="shared" si="0"/>
        <v>0</v>
      </c>
      <c r="C21" s="44">
        <f t="shared" si="1"/>
        <v>0</v>
      </c>
      <c r="D21" s="44"/>
      <c r="E21" s="44"/>
      <c r="F21" s="52"/>
      <c r="G21" s="45">
        <f t="shared" si="2"/>
        <v>0</v>
      </c>
    </row>
    <row r="22" spans="1:11">
      <c r="A22" s="49" t="s">
        <v>43</v>
      </c>
      <c r="B22" s="44">
        <f t="shared" si="0"/>
        <v>0</v>
      </c>
      <c r="C22" s="44">
        <f t="shared" si="1"/>
        <v>0</v>
      </c>
      <c r="D22" s="44"/>
      <c r="E22" s="44"/>
      <c r="F22" s="52"/>
      <c r="G22" s="45">
        <f t="shared" si="2"/>
        <v>0</v>
      </c>
    </row>
    <row r="23" spans="1:11">
      <c r="A23" s="49" t="s">
        <v>44</v>
      </c>
      <c r="B23" s="44">
        <f t="shared" si="0"/>
        <v>0</v>
      </c>
      <c r="C23" s="44">
        <f t="shared" si="1"/>
        <v>0</v>
      </c>
      <c r="D23" s="44"/>
      <c r="E23" s="44"/>
      <c r="F23" s="52"/>
      <c r="G23" s="45">
        <f t="shared" si="2"/>
        <v>0</v>
      </c>
    </row>
    <row r="24" spans="1:11">
      <c r="A24" s="49" t="s">
        <v>45</v>
      </c>
      <c r="B24" s="44">
        <f t="shared" si="0"/>
        <v>0</v>
      </c>
      <c r="C24" s="44">
        <f t="shared" si="1"/>
        <v>0</v>
      </c>
      <c r="D24" s="44"/>
      <c r="E24" s="44"/>
      <c r="F24" s="52"/>
      <c r="G24" s="45">
        <f t="shared" si="2"/>
        <v>0</v>
      </c>
    </row>
    <row r="25" spans="1:11">
      <c r="A25" s="49" t="s">
        <v>46</v>
      </c>
      <c r="B25" s="44">
        <f t="shared" si="0"/>
        <v>0</v>
      </c>
      <c r="C25" s="44">
        <f t="shared" si="1"/>
        <v>0</v>
      </c>
      <c r="D25" s="44"/>
      <c r="E25" s="44"/>
      <c r="F25" s="52"/>
      <c r="G25" s="45">
        <f t="shared" si="2"/>
        <v>0</v>
      </c>
    </row>
    <row r="26" spans="1:11">
      <c r="A26" s="49" t="s">
        <v>47</v>
      </c>
      <c r="B26" s="44">
        <f t="shared" si="0"/>
        <v>0</v>
      </c>
      <c r="C26" s="44">
        <f t="shared" si="1"/>
        <v>0</v>
      </c>
      <c r="D26" s="44"/>
      <c r="E26" s="44"/>
      <c r="F26" s="52"/>
      <c r="G26" s="45">
        <f t="shared" si="2"/>
        <v>0</v>
      </c>
    </row>
    <row r="27" spans="1:11" ht="15.75" thickBot="1">
      <c r="A27" s="50" t="s">
        <v>48</v>
      </c>
      <c r="B27" s="46">
        <f t="shared" si="0"/>
        <v>0</v>
      </c>
      <c r="C27" s="46">
        <f t="shared" si="1"/>
        <v>0</v>
      </c>
      <c r="D27" s="46">
        <f>$L$5*($D$8+$D$9)</f>
        <v>0</v>
      </c>
      <c r="E27" s="46">
        <f>$L$6*$D$8</f>
        <v>0</v>
      </c>
      <c r="F27" s="53">
        <f>$L$6*$D$9</f>
        <v>0</v>
      </c>
      <c r="G27" s="47">
        <f t="shared" si="2"/>
        <v>0</v>
      </c>
    </row>
    <row r="28" spans="1:11">
      <c r="B28" s="6">
        <f t="shared" ref="B28" si="3">SUM(B16:B27)</f>
        <v>0</v>
      </c>
      <c r="C28" s="6">
        <f t="shared" ref="C28" si="4">SUM(C16:C27)</f>
        <v>0</v>
      </c>
      <c r="D28" s="6">
        <f>SUM(D16:D27)</f>
        <v>0</v>
      </c>
      <c r="E28" s="6">
        <f>SUM(E16:E27)</f>
        <v>0</v>
      </c>
      <c r="F28" s="6">
        <f>SUM(F16:F27)</f>
        <v>0</v>
      </c>
      <c r="G28" s="6">
        <f>SUM(G16:G27)</f>
        <v>0</v>
      </c>
      <c r="H28" t="s">
        <v>49</v>
      </c>
    </row>
    <row r="30" spans="1:11">
      <c r="B30" s="24"/>
      <c r="G30" s="24"/>
    </row>
    <row r="31" spans="1:11">
      <c r="G31" s="24"/>
    </row>
    <row r="32" spans="1:11">
      <c r="G32" s="24"/>
    </row>
  </sheetData>
  <protectedRanges>
    <protectedRange sqref="C3:C4 B8:B9" name="Bereik2"/>
  </protectedRanges>
  <pageMargins left="0.7" right="0.7" top="0.75" bottom="0.75" header="0.3" footer="0.3"/>
  <pageSetup paperSize="9" scale="82" orientation="landscape" horizontalDpi="300" verticalDpi="300" r:id="rId1"/>
  <headerFooter>
    <oddFooter>&amp;C_x000D_&amp;1#&amp;"Calibri"&amp;10&amp;K000000 Intern/Internal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FS4J2TDFXHDR-257354695-1574</_dlc_DocId>
    <_dlc_DocIdUrl xmlns="0009d3ae-0f9e-47be-ae31-9d6cd8b104c4">
      <Url>https://gasunie.sharepoint.com/sites/20190844/_layouts/15/DocIdRedir.aspx?ID=FS4J2TDFXHDR-257354695-1574</Url>
      <Description>FS4J2TDFXHDR-257354695-1574</Description>
    </_dlc_DocIdUrl>
    <Jaar xmlns="bacb7cf0-6450-40cc-afb5-63db44e4bb5b">2025</Jaar>
    <Maand xmlns="bacb7cf0-6450-40cc-afb5-63db44e4bb5b">-</Maand>
    <Type_x0020_doc xmlns="bacb7cf0-6450-40cc-afb5-63db44e4bb5b">Procedure</Type_x0020_doc>
    <Onderwerp xmlns="bacb7cf0-6450-40cc-afb5-63db44e4bb5b">Piek</Onderwer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54cef1ce87a9274310d81c2466c27123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b2250d06addca3bf5bf2e2346fd824b1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B85BB-D2FF-4128-B714-6CAFC60A4FE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acb7cf0-6450-40cc-afb5-63db44e4bb5b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0009d3ae-0f9e-47be-ae31-9d6cd8b104c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1F1FA0-2A1E-4D87-93BE-6EE3082AE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Nieuwold A.H. (Alie)</cp:lastModifiedBy>
  <cp:revision/>
  <dcterms:created xsi:type="dcterms:W3CDTF">2013-06-05T09:01:02Z</dcterms:created>
  <dcterms:modified xsi:type="dcterms:W3CDTF">2024-12-12T10:53:37Z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a5d7a24f-658e-4ae5-9ae4-d021bd9fadba</vt:lpwstr>
  </property>
  <property fmtid="{D5CDD505-2E9C-101B-9397-08002B2CF9AE}" pid="4" name="Soort">
    <vt:lpwstr>Uitgaande mail</vt:lpwstr>
  </property>
  <property fmtid="{D5CDD505-2E9C-101B-9397-08002B2CF9AE}" pid="5" name="MSIP_Label_9749f7dc-8924-440f-ac98-6a919d980a44_Enabled">
    <vt:lpwstr>true</vt:lpwstr>
  </property>
  <property fmtid="{D5CDD505-2E9C-101B-9397-08002B2CF9AE}" pid="6" name="MSIP_Label_9749f7dc-8924-440f-ac98-6a919d980a44_SetDate">
    <vt:lpwstr>2024-12-09T13:56:03Z</vt:lpwstr>
  </property>
  <property fmtid="{D5CDD505-2E9C-101B-9397-08002B2CF9AE}" pid="7" name="MSIP_Label_9749f7dc-8924-440f-ac98-6a919d980a44_Method">
    <vt:lpwstr>Privileged</vt:lpwstr>
  </property>
  <property fmtid="{D5CDD505-2E9C-101B-9397-08002B2CF9AE}" pid="8" name="MSIP_Label_9749f7dc-8924-440f-ac98-6a919d980a44_Name">
    <vt:lpwstr>Inf_intern</vt:lpwstr>
  </property>
  <property fmtid="{D5CDD505-2E9C-101B-9397-08002B2CF9AE}" pid="9" name="MSIP_Label_9749f7dc-8924-440f-ac98-6a919d980a44_SiteId">
    <vt:lpwstr>0dba6fac-6971-48f3-9af1-d8a86d20e1ed</vt:lpwstr>
  </property>
  <property fmtid="{D5CDD505-2E9C-101B-9397-08002B2CF9AE}" pid="10" name="MSIP_Label_9749f7dc-8924-440f-ac98-6a919d980a44_ActionId">
    <vt:lpwstr>6cbe3f5b-5a6e-45b8-9ab4-e396f12ec766</vt:lpwstr>
  </property>
  <property fmtid="{D5CDD505-2E9C-101B-9397-08002B2CF9AE}" pid="11" name="MSIP_Label_9749f7dc-8924-440f-ac98-6a919d980a44_ContentBits">
    <vt:lpwstr>2</vt:lpwstr>
  </property>
</Properties>
</file>